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lon\Dropbox\UK_patents\replication_files\figure_7\"/>
    </mc:Choice>
  </mc:AlternateContent>
  <bookViews>
    <workbookView xWindow="120" yWindow="120" windowWidth="18972" windowHeight="8388" activeTab="1"/>
  </bookViews>
  <sheets>
    <sheet name="new_waste_graph" sheetId="17" r:id="rId1"/>
    <sheet name="waste_analysis" sheetId="16" r:id="rId2"/>
  </sheets>
  <calcPr calcId="152511"/>
</workbook>
</file>

<file path=xl/calcChain.xml><?xml version="1.0" encoding="utf-8"?>
<calcChain xmlns="http://schemas.openxmlformats.org/spreadsheetml/2006/main">
  <c r="C46" i="16" l="1"/>
  <c r="C47" i="16" s="1"/>
  <c r="D46" i="16"/>
  <c r="D47" i="16" s="1"/>
  <c r="E46" i="16"/>
  <c r="E47" i="16" s="1"/>
  <c r="J46" i="16"/>
  <c r="J47" i="16" s="1"/>
  <c r="K46" i="16"/>
  <c r="K47" i="16" s="1"/>
  <c r="B46" i="16"/>
  <c r="B47" i="16" s="1"/>
  <c r="I43" i="16"/>
  <c r="I46" i="16" s="1"/>
  <c r="I47" i="16" s="1"/>
  <c r="K41" i="16"/>
  <c r="J41" i="16"/>
  <c r="I41" i="16"/>
  <c r="H43" i="16"/>
  <c r="H46" i="16" s="1"/>
  <c r="H47" i="16" s="1"/>
  <c r="H41" i="16"/>
  <c r="G43" i="16"/>
  <c r="G46" i="16" s="1"/>
  <c r="G47" i="16" s="1"/>
  <c r="G41" i="16"/>
  <c r="J9" i="16" l="1"/>
  <c r="I9" i="16"/>
  <c r="H9" i="16"/>
  <c r="G9" i="16"/>
  <c r="F9" i="16"/>
  <c r="E9" i="16"/>
  <c r="D9" i="16"/>
  <c r="C9" i="16"/>
  <c r="B9" i="16"/>
  <c r="H51" i="16" l="1"/>
  <c r="E50" i="16"/>
  <c r="E51" i="16" s="1"/>
  <c r="H50" i="16"/>
  <c r="G50" i="16"/>
  <c r="G51" i="16" s="1"/>
  <c r="F50" i="16"/>
  <c r="F51" i="16" s="1"/>
  <c r="B50" i="16"/>
  <c r="C50" i="16"/>
  <c r="C51" i="16" s="1"/>
  <c r="H55" i="16" l="1"/>
  <c r="F55" i="16"/>
  <c r="G55" i="16"/>
  <c r="B51" i="16"/>
  <c r="G53" i="16" s="1"/>
  <c r="H53" i="16" l="1"/>
  <c r="I53" i="16"/>
  <c r="J53" i="16"/>
  <c r="D53" i="16"/>
  <c r="E53" i="16"/>
  <c r="F53" i="16"/>
</calcChain>
</file>

<file path=xl/sharedStrings.xml><?xml version="1.0" encoding="utf-8"?>
<sst xmlns="http://schemas.openxmlformats.org/spreadsheetml/2006/main" count="42" uniqueCount="42">
  <si>
    <t>Brazil</t>
  </si>
  <si>
    <t>West Indies</t>
  </si>
  <si>
    <t>Total</t>
  </si>
  <si>
    <t>Category</t>
  </si>
  <si>
    <t>Cotton consumed</t>
  </si>
  <si>
    <t>Waste in spinning</t>
  </si>
  <si>
    <t>Yarn produced</t>
  </si>
  <si>
    <t>Yarn exported</t>
  </si>
  <si>
    <t>Yarn exported in piece goods</t>
  </si>
  <si>
    <t>Yarn retained for consumption and stock</t>
  </si>
  <si>
    <t>Value of yarn exports</t>
  </si>
  <si>
    <t>Value of yarn exported in piece goods</t>
  </si>
  <si>
    <t>Value of yarn for home consumption, stock</t>
  </si>
  <si>
    <t>Total value of goods produced</t>
  </si>
  <si>
    <t>Cost of cotton consumed</t>
  </si>
  <si>
    <t>Wages and other expenses</t>
  </si>
  <si>
    <t>Total expenditures</t>
  </si>
  <si>
    <t>Balance for capital interest and profits</t>
  </si>
  <si>
    <t>Category Values (thousands of pounds sterling)</t>
  </si>
  <si>
    <t>Production and Export Quantities and Values</t>
  </si>
  <si>
    <t>Stocks on hand, Jan 1</t>
  </si>
  <si>
    <t>Yarn and manufactured production</t>
  </si>
  <si>
    <t>Total Supply</t>
  </si>
  <si>
    <t>Yarn and goods exported</t>
  </si>
  <si>
    <t>Estimated home consumption</t>
  </si>
  <si>
    <t>Total Deliveries</t>
  </si>
  <si>
    <t>Stock on hand, Dec. 31</t>
  </si>
  <si>
    <t>Stock of cotton held by the trade, Dec. 31</t>
  </si>
  <si>
    <t>Stock of cotton in the ports, Dec. 31</t>
  </si>
  <si>
    <t>Total stock of yarn, goods, and cotton, Dec. 31</t>
  </si>
  <si>
    <t>Category (Stocks and Balance, thousands of lbs)</t>
  </si>
  <si>
    <t>Share of waste in spinning</t>
  </si>
  <si>
    <t>US</t>
  </si>
  <si>
    <t>Calculated Indian Waste Percentage</t>
  </si>
  <si>
    <t>Non-Indian Waste Percentage</t>
  </si>
  <si>
    <t>Predicted waste percentages after 1862</t>
  </si>
  <si>
    <t>Consumption (thousands of Bales)</t>
  </si>
  <si>
    <t>Egypt and Turkey</t>
  </si>
  <si>
    <t>Indian (with Chineses)</t>
  </si>
  <si>
    <t>India consumption share</t>
  </si>
  <si>
    <t>Others consumption share</t>
  </si>
  <si>
    <t>Improvement over 1862 waste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</si>
</sst>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10" fontId="2" fillId="0" borderId="0" xfId="0" applyNumberFormat="1" applyFont="1"/>
    <xf numFmtId="0" fontId="0" fillId="0" borderId="0" xfId="0" applyNumberFormat="1"/>
    <xf numFmtId="164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617311842724439E-2"/>
          <c:y val="0.15985067877912321"/>
          <c:w val="0.87940257855962445"/>
          <c:h val="0.65748238114998958"/>
        </c:manualLayout>
      </c:layout>
      <c:lineChart>
        <c:grouping val="standard"/>
        <c:varyColors val="0"/>
        <c:ser>
          <c:idx val="0"/>
          <c:order val="0"/>
          <c:tx>
            <c:v>Actual waste rate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waste_analysis!$B$2:$J$2</c:f>
              <c:numCache>
                <c:formatCode>General</c:formatCode>
                <c:ptCount val="9"/>
                <c:pt idx="0">
                  <c:v>1860</c:v>
                </c:pt>
                <c:pt idx="1">
                  <c:v>1861</c:v>
                </c:pt>
                <c:pt idx="2">
                  <c:v>1862</c:v>
                </c:pt>
                <c:pt idx="3">
                  <c:v>1863</c:v>
                </c:pt>
                <c:pt idx="4">
                  <c:v>1864</c:v>
                </c:pt>
                <c:pt idx="5">
                  <c:v>1865</c:v>
                </c:pt>
                <c:pt idx="6">
                  <c:v>1866</c:v>
                </c:pt>
                <c:pt idx="7">
                  <c:v>1867</c:v>
                </c:pt>
                <c:pt idx="8">
                  <c:v>1868</c:v>
                </c:pt>
              </c:numCache>
            </c:numRef>
          </c:cat>
          <c:val>
            <c:numRef>
              <c:f>waste_analysis!$B$9:$J$9</c:f>
              <c:numCache>
                <c:formatCode>0.00%</c:formatCode>
                <c:ptCount val="9"/>
                <c:pt idx="0">
                  <c:v>0.10499934681156023</c:v>
                </c:pt>
                <c:pt idx="1">
                  <c:v>0.1049999154630091</c:v>
                </c:pt>
                <c:pt idx="2">
                  <c:v>0.16999873282928099</c:v>
                </c:pt>
                <c:pt idx="3">
                  <c:v>0.14999842584138778</c:v>
                </c:pt>
                <c:pt idx="4">
                  <c:v>0.13999921596019929</c:v>
                </c:pt>
                <c:pt idx="5">
                  <c:v>0.13999980519055844</c:v>
                </c:pt>
                <c:pt idx="6">
                  <c:v>0.12999918043921721</c:v>
                </c:pt>
                <c:pt idx="7">
                  <c:v>0.11999052924149073</c:v>
                </c:pt>
                <c:pt idx="8">
                  <c:v>0.12000036137430649</c:v>
                </c:pt>
              </c:numCache>
            </c:numRef>
          </c:val>
          <c:smooth val="0"/>
        </c:ser>
        <c:ser>
          <c:idx val="1"/>
          <c:order val="1"/>
          <c:tx>
            <c:v>Predicted waste rate without technological progress</c:v>
          </c:tx>
          <c:spPr>
            <a:ln w="28575" cap="rnd">
              <a:solidFill>
                <a:schemeClr val="tx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waste_analysis!$B$53:$J$53</c:f>
              <c:numCache>
                <c:formatCode>General</c:formatCode>
                <c:ptCount val="9"/>
                <c:pt idx="2">
                  <c:v>0.16999873282928099</c:v>
                </c:pt>
                <c:pt idx="3">
                  <c:v>0.1606140853552705</c:v>
                </c:pt>
                <c:pt idx="4">
                  <c:v>0.16076776634367457</c:v>
                </c:pt>
                <c:pt idx="5">
                  <c:v>0.16092144733207864</c:v>
                </c:pt>
                <c:pt idx="6">
                  <c:v>0.14425624308153584</c:v>
                </c:pt>
                <c:pt idx="7">
                  <c:v>0.14008319620876722</c:v>
                </c:pt>
                <c:pt idx="8">
                  <c:v>0.13213637294943947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8850416"/>
        <c:axId val="278850976"/>
      </c:lineChart>
      <c:catAx>
        <c:axId val="27885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850976"/>
        <c:crosses val="autoZero"/>
        <c:auto val="1"/>
        <c:lblAlgn val="ctr"/>
        <c:lblOffset val="100"/>
        <c:noMultiLvlLbl val="0"/>
      </c:catAx>
      <c:valAx>
        <c:axId val="278850976"/>
        <c:scaling>
          <c:orientation val="minMax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85041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3" workbookViewId="0" zoomToFit="1"/>
  </sheetViews>
  <pageMargins left="0.7" right="0.7" top="0.75" bottom="0.75" header="0.3" footer="0.3"/>
  <pageSetup paperSize="20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274061" cy="22579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A57" sqref="A57:J73"/>
    </sheetView>
  </sheetViews>
  <sheetFormatPr defaultRowHeight="14.4" x14ac:dyDescent="0.3"/>
  <cols>
    <col min="1" max="1" width="43.6640625" customWidth="1"/>
  </cols>
  <sheetData>
    <row r="1" spans="1:11" ht="30.75" customHeight="1" x14ac:dyDescent="0.3">
      <c r="A1" s="1" t="s">
        <v>19</v>
      </c>
    </row>
    <row r="2" spans="1:11" x14ac:dyDescent="0.3">
      <c r="A2" s="1" t="s">
        <v>3</v>
      </c>
      <c r="B2" s="1">
        <v>1860</v>
      </c>
      <c r="C2" s="1">
        <v>1861</v>
      </c>
      <c r="D2" s="1">
        <v>1862</v>
      </c>
      <c r="E2" s="1">
        <v>1863</v>
      </c>
      <c r="F2" s="1">
        <v>1864</v>
      </c>
      <c r="G2" s="1">
        <v>1865</v>
      </c>
      <c r="H2" s="1">
        <v>1866</v>
      </c>
      <c r="I2" s="1">
        <v>1867</v>
      </c>
      <c r="J2" s="1">
        <v>1868</v>
      </c>
      <c r="K2" s="1"/>
    </row>
    <row r="3" spans="1:11" x14ac:dyDescent="0.3">
      <c r="A3" t="s">
        <v>4</v>
      </c>
      <c r="B3" s="2">
        <v>1079321</v>
      </c>
      <c r="C3" s="2">
        <v>1005477</v>
      </c>
      <c r="D3" s="2">
        <v>449821</v>
      </c>
      <c r="E3" s="2">
        <v>476445</v>
      </c>
      <c r="F3" s="2">
        <v>561196</v>
      </c>
      <c r="G3" s="2">
        <v>718651</v>
      </c>
      <c r="H3" s="2">
        <v>890721</v>
      </c>
      <c r="I3" s="2">
        <v>954517</v>
      </c>
      <c r="J3" s="2">
        <v>996197</v>
      </c>
    </row>
    <row r="4" spans="1:11" x14ac:dyDescent="0.3">
      <c r="A4" t="s">
        <v>5</v>
      </c>
      <c r="B4" s="2">
        <v>113328</v>
      </c>
      <c r="C4" s="2">
        <v>105575</v>
      </c>
      <c r="D4" s="2">
        <v>76469</v>
      </c>
      <c r="E4" s="2">
        <v>71466</v>
      </c>
      <c r="F4" s="2">
        <v>78567</v>
      </c>
      <c r="G4" s="2">
        <v>100611</v>
      </c>
      <c r="H4" s="2">
        <v>115793</v>
      </c>
      <c r="I4" s="2">
        <v>114533</v>
      </c>
      <c r="J4" s="2">
        <v>119544</v>
      </c>
    </row>
    <row r="5" spans="1:11" x14ac:dyDescent="0.3">
      <c r="A5" t="s">
        <v>6</v>
      </c>
      <c r="B5" s="2">
        <v>965993</v>
      </c>
      <c r="C5" s="2">
        <v>899902</v>
      </c>
      <c r="D5" s="2">
        <v>373352</v>
      </c>
      <c r="E5" s="2">
        <v>404979</v>
      </c>
      <c r="F5" s="2">
        <v>482629</v>
      </c>
      <c r="G5" s="2">
        <v>618040</v>
      </c>
      <c r="H5" s="2">
        <v>774928</v>
      </c>
      <c r="I5" s="2">
        <v>839984</v>
      </c>
      <c r="J5" s="2">
        <v>876653</v>
      </c>
    </row>
    <row r="6" spans="1:11" x14ac:dyDescent="0.3">
      <c r="A6" t="s">
        <v>7</v>
      </c>
      <c r="B6" s="2">
        <v>197343</v>
      </c>
      <c r="C6" s="2">
        <v>177848</v>
      </c>
      <c r="D6" s="2">
        <v>88554</v>
      </c>
      <c r="E6" s="2">
        <v>70678</v>
      </c>
      <c r="F6" s="2">
        <v>71951</v>
      </c>
      <c r="G6" s="2">
        <v>98563</v>
      </c>
      <c r="H6" s="2">
        <v>134889</v>
      </c>
      <c r="I6" s="2">
        <v>164276</v>
      </c>
      <c r="J6" s="2">
        <v>169410</v>
      </c>
    </row>
    <row r="7" spans="1:11" x14ac:dyDescent="0.3">
      <c r="A7" t="s">
        <v>8</v>
      </c>
      <c r="B7" s="2">
        <v>542770</v>
      </c>
      <c r="C7" s="2">
        <v>496284</v>
      </c>
      <c r="D7" s="2">
        <v>324128</v>
      </c>
      <c r="E7" s="2">
        <v>321561</v>
      </c>
      <c r="F7" s="2">
        <v>332048</v>
      </c>
      <c r="G7" s="2">
        <v>377357</v>
      </c>
      <c r="H7" s="2">
        <v>490713</v>
      </c>
      <c r="I7" s="2">
        <v>523582</v>
      </c>
      <c r="J7" s="2">
        <v>550093</v>
      </c>
    </row>
    <row r="8" spans="1:11" x14ac:dyDescent="0.3">
      <c r="A8" t="s">
        <v>9</v>
      </c>
      <c r="B8" s="2">
        <v>225880</v>
      </c>
      <c r="C8" s="2">
        <v>225770</v>
      </c>
      <c r="D8" s="2">
        <v>-39330</v>
      </c>
      <c r="E8" s="2">
        <v>12740</v>
      </c>
      <c r="F8" s="2">
        <v>78630</v>
      </c>
      <c r="G8" s="2">
        <v>142120</v>
      </c>
      <c r="H8" s="2">
        <v>149326</v>
      </c>
      <c r="I8" s="2">
        <v>152126</v>
      </c>
      <c r="J8" s="2">
        <v>157150</v>
      </c>
    </row>
    <row r="9" spans="1:11" x14ac:dyDescent="0.3">
      <c r="A9" s="3" t="s">
        <v>31</v>
      </c>
      <c r="B9" s="4">
        <f>B4/B3</f>
        <v>0.10499934681156023</v>
      </c>
      <c r="C9" s="4">
        <f t="shared" ref="C9:J9" si="0">C4/C3</f>
        <v>0.1049999154630091</v>
      </c>
      <c r="D9" s="4">
        <f t="shared" si="0"/>
        <v>0.16999873282928099</v>
      </c>
      <c r="E9" s="4">
        <f t="shared" si="0"/>
        <v>0.14999842584138778</v>
      </c>
      <c r="F9" s="4">
        <f t="shared" si="0"/>
        <v>0.13999921596019929</v>
      </c>
      <c r="G9" s="4">
        <f t="shared" si="0"/>
        <v>0.13999980519055844</v>
      </c>
      <c r="H9" s="4">
        <f t="shared" si="0"/>
        <v>0.12999918043921721</v>
      </c>
      <c r="I9" s="4">
        <f t="shared" si="0"/>
        <v>0.11999052924149073</v>
      </c>
      <c r="J9" s="4">
        <f t="shared" si="0"/>
        <v>0.12000036137430649</v>
      </c>
    </row>
    <row r="10" spans="1:11" x14ac:dyDescent="0.3">
      <c r="B10" s="2"/>
      <c r="C10" s="2"/>
      <c r="D10" s="2"/>
    </row>
    <row r="11" spans="1:11" x14ac:dyDescent="0.3">
      <c r="A11" s="1" t="s">
        <v>18</v>
      </c>
      <c r="B11" s="1">
        <v>1860</v>
      </c>
      <c r="C11" s="1">
        <v>1861</v>
      </c>
      <c r="D11" s="1">
        <v>1862</v>
      </c>
      <c r="E11" s="1">
        <v>1863</v>
      </c>
      <c r="F11" s="1">
        <v>1864</v>
      </c>
      <c r="G11" s="1">
        <v>1865</v>
      </c>
      <c r="H11" s="1">
        <v>1866</v>
      </c>
      <c r="I11" s="1">
        <v>1867</v>
      </c>
      <c r="J11" s="1">
        <v>1868</v>
      </c>
      <c r="K11" s="1"/>
    </row>
    <row r="12" spans="1:11" x14ac:dyDescent="0.3">
      <c r="A12" t="s">
        <v>10</v>
      </c>
      <c r="B12" s="2">
        <v>9870</v>
      </c>
      <c r="C12" s="2">
        <v>9292</v>
      </c>
      <c r="D12" s="2">
        <v>7523</v>
      </c>
      <c r="E12" s="2">
        <v>8679</v>
      </c>
      <c r="F12" s="2">
        <v>9467</v>
      </c>
      <c r="G12" s="2">
        <v>10351</v>
      </c>
      <c r="H12" s="2">
        <v>13598</v>
      </c>
      <c r="I12" s="2">
        <v>13690</v>
      </c>
      <c r="J12" s="2">
        <v>14684</v>
      </c>
    </row>
    <row r="13" spans="1:11" x14ac:dyDescent="0.3">
      <c r="A13" t="s">
        <v>11</v>
      </c>
      <c r="B13" s="2">
        <v>46248</v>
      </c>
      <c r="C13" s="2">
        <v>41514</v>
      </c>
      <c r="D13" s="2">
        <v>38616</v>
      </c>
      <c r="E13" s="2">
        <v>49046</v>
      </c>
      <c r="F13" s="2">
        <v>53100</v>
      </c>
      <c r="G13" s="2">
        <v>51005</v>
      </c>
      <c r="H13" s="2">
        <v>66145</v>
      </c>
      <c r="I13" s="2">
        <v>57382</v>
      </c>
      <c r="J13" s="2">
        <v>37449</v>
      </c>
    </row>
    <row r="14" spans="1:11" x14ac:dyDescent="0.3">
      <c r="A14" t="s">
        <v>12</v>
      </c>
      <c r="B14" s="2">
        <v>24470</v>
      </c>
      <c r="C14" s="2">
        <v>23525</v>
      </c>
      <c r="D14" s="2">
        <v>-3413</v>
      </c>
      <c r="E14" s="2">
        <v>2070</v>
      </c>
      <c r="F14" s="2">
        <v>13740</v>
      </c>
      <c r="G14" s="2">
        <v>21910</v>
      </c>
      <c r="H14" s="2">
        <v>23020</v>
      </c>
      <c r="I14" s="2">
        <v>19363</v>
      </c>
      <c r="J14" s="2">
        <v>19153</v>
      </c>
    </row>
    <row r="15" spans="1:11" x14ac:dyDescent="0.3">
      <c r="A15" t="s">
        <v>13</v>
      </c>
      <c r="B15" s="2">
        <v>80588</v>
      </c>
      <c r="C15" s="2">
        <v>74331</v>
      </c>
      <c r="D15" s="2">
        <v>42726</v>
      </c>
      <c r="E15" s="2">
        <v>59795</v>
      </c>
      <c r="F15" s="2">
        <v>76307</v>
      </c>
      <c r="G15" s="2">
        <v>83266</v>
      </c>
      <c r="H15" s="2">
        <v>102763</v>
      </c>
      <c r="I15" s="2">
        <v>90435</v>
      </c>
      <c r="J15" s="2">
        <v>91286</v>
      </c>
    </row>
    <row r="16" spans="1:11" x14ac:dyDescent="0.3"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3">
      <c r="A17" t="s">
        <v>14</v>
      </c>
      <c r="B17" s="2">
        <v>28910</v>
      </c>
      <c r="C17" s="2">
        <v>32205</v>
      </c>
      <c r="D17" s="2">
        <v>26734</v>
      </c>
      <c r="E17" s="2">
        <v>40689</v>
      </c>
      <c r="F17" s="2">
        <v>52462</v>
      </c>
      <c r="G17" s="2">
        <v>47257</v>
      </c>
      <c r="H17" s="2">
        <v>51958</v>
      </c>
      <c r="I17" s="2">
        <v>41262</v>
      </c>
      <c r="J17" s="2">
        <v>40989</v>
      </c>
    </row>
    <row r="18" spans="1:10" x14ac:dyDescent="0.3">
      <c r="A18" t="s">
        <v>15</v>
      </c>
      <c r="B18" s="2">
        <v>33600</v>
      </c>
      <c r="C18" s="2">
        <v>31360</v>
      </c>
      <c r="D18" s="2">
        <v>14520</v>
      </c>
      <c r="E18" s="2">
        <v>15690</v>
      </c>
      <c r="F18" s="2">
        <v>18680</v>
      </c>
      <c r="G18" s="2">
        <v>23850</v>
      </c>
      <c r="H18" s="2">
        <v>31288</v>
      </c>
      <c r="I18" s="2">
        <v>33338</v>
      </c>
      <c r="J18" s="2">
        <v>34940</v>
      </c>
    </row>
    <row r="19" spans="1:10" x14ac:dyDescent="0.3">
      <c r="A19" t="s">
        <v>16</v>
      </c>
      <c r="B19" s="2">
        <v>62510</v>
      </c>
      <c r="C19" s="2">
        <v>63565</v>
      </c>
      <c r="D19" s="2">
        <v>41254</v>
      </c>
      <c r="E19" s="2">
        <v>56379</v>
      </c>
      <c r="F19" s="2">
        <v>71142</v>
      </c>
      <c r="G19" s="2">
        <v>71107</v>
      </c>
      <c r="H19" s="2">
        <v>83246</v>
      </c>
      <c r="I19" s="2">
        <v>74600</v>
      </c>
      <c r="J19" s="2">
        <v>75298</v>
      </c>
    </row>
    <row r="20" spans="1:10" x14ac:dyDescent="0.3"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3">
      <c r="A21" t="s">
        <v>17</v>
      </c>
      <c r="B21" s="2">
        <v>18078</v>
      </c>
      <c r="C21" s="2">
        <v>10766</v>
      </c>
      <c r="D21" s="2">
        <v>1472</v>
      </c>
      <c r="E21" s="2">
        <v>3416</v>
      </c>
      <c r="F21" s="2">
        <v>5165</v>
      </c>
      <c r="G21" s="2">
        <v>12159</v>
      </c>
      <c r="H21" s="2">
        <v>19517</v>
      </c>
      <c r="I21" s="2">
        <v>15383</v>
      </c>
      <c r="J21" s="2">
        <v>15357</v>
      </c>
    </row>
    <row r="24" spans="1:10" x14ac:dyDescent="0.3">
      <c r="A24" s="1" t="s">
        <v>30</v>
      </c>
      <c r="B24" s="1">
        <v>1860</v>
      </c>
      <c r="C24" s="1">
        <v>1861</v>
      </c>
      <c r="D24" s="1">
        <v>1862</v>
      </c>
      <c r="E24" s="1">
        <v>1863</v>
      </c>
      <c r="F24" s="1">
        <v>1864</v>
      </c>
      <c r="G24" s="1">
        <v>1865</v>
      </c>
      <c r="H24" s="1">
        <v>1866</v>
      </c>
      <c r="I24" s="1">
        <v>1867</v>
      </c>
      <c r="J24" s="1">
        <v>1868</v>
      </c>
    </row>
    <row r="25" spans="1:10" x14ac:dyDescent="0.3">
      <c r="A25" t="s">
        <v>20</v>
      </c>
      <c r="B25" s="2">
        <v>189120</v>
      </c>
      <c r="C25" s="2">
        <v>242000</v>
      </c>
      <c r="D25" s="2">
        <v>293770</v>
      </c>
      <c r="E25" s="2">
        <v>152440</v>
      </c>
      <c r="F25" s="2">
        <v>72180</v>
      </c>
      <c r="G25" s="2">
        <v>40810</v>
      </c>
      <c r="H25" s="2">
        <v>32930</v>
      </c>
      <c r="I25" s="2">
        <v>37416</v>
      </c>
      <c r="J25" s="2">
        <v>44542</v>
      </c>
    </row>
    <row r="26" spans="1:10" x14ac:dyDescent="0.3">
      <c r="A26" t="s">
        <v>21</v>
      </c>
      <c r="B26" s="2">
        <v>965993</v>
      </c>
      <c r="C26" s="2">
        <v>899902</v>
      </c>
      <c r="D26" s="2">
        <v>373352</v>
      </c>
      <c r="E26" s="2">
        <v>404979</v>
      </c>
      <c r="F26" s="2">
        <v>482629</v>
      </c>
      <c r="G26" s="2">
        <v>618040</v>
      </c>
      <c r="H26" s="2">
        <v>774928</v>
      </c>
      <c r="I26" s="2">
        <v>839984</v>
      </c>
      <c r="J26" s="2">
        <v>876653</v>
      </c>
    </row>
    <row r="27" spans="1:10" x14ac:dyDescent="0.3">
      <c r="A27" t="s">
        <v>22</v>
      </c>
      <c r="B27" s="2">
        <v>1155113</v>
      </c>
      <c r="C27" s="2">
        <v>1141902</v>
      </c>
      <c r="D27" s="2">
        <v>667122</v>
      </c>
      <c r="E27" s="2">
        <v>557419</v>
      </c>
      <c r="F27" s="2">
        <v>554809</v>
      </c>
      <c r="G27" s="2">
        <v>658850</v>
      </c>
      <c r="H27" s="2">
        <v>807858</v>
      </c>
      <c r="I27" s="2">
        <v>877400</v>
      </c>
      <c r="J27" s="2">
        <v>921195</v>
      </c>
    </row>
    <row r="28" spans="1:10" x14ac:dyDescent="0.3"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">
      <c r="A29" t="s">
        <v>23</v>
      </c>
      <c r="B29" s="2">
        <v>740113</v>
      </c>
      <c r="C29" s="2">
        <v>674132</v>
      </c>
      <c r="D29" s="2">
        <v>412682</v>
      </c>
      <c r="E29" s="2">
        <v>392239</v>
      </c>
      <c r="F29" s="2">
        <v>403999</v>
      </c>
      <c r="G29" s="2">
        <v>475920</v>
      </c>
      <c r="H29" s="2">
        <v>625602</v>
      </c>
      <c r="I29" s="2">
        <v>687858</v>
      </c>
      <c r="J29" s="2">
        <v>719503</v>
      </c>
    </row>
    <row r="30" spans="1:10" x14ac:dyDescent="0.3">
      <c r="A30" t="s">
        <v>24</v>
      </c>
      <c r="B30" s="2">
        <v>173000</v>
      </c>
      <c r="C30" s="2">
        <v>174000</v>
      </c>
      <c r="D30" s="2">
        <v>102000</v>
      </c>
      <c r="E30" s="2">
        <v>93000</v>
      </c>
      <c r="F30" s="2">
        <v>110000</v>
      </c>
      <c r="G30" s="2">
        <v>150000</v>
      </c>
      <c r="H30" s="2">
        <v>145000</v>
      </c>
      <c r="I30" s="2">
        <v>145000</v>
      </c>
      <c r="J30" s="2">
        <v>160000</v>
      </c>
    </row>
    <row r="31" spans="1:10" x14ac:dyDescent="0.3">
      <c r="A31" t="s">
        <v>25</v>
      </c>
      <c r="B31" s="2">
        <v>913113</v>
      </c>
      <c r="C31" s="2">
        <v>848132</v>
      </c>
      <c r="D31" s="2">
        <v>514682</v>
      </c>
      <c r="E31" s="2">
        <v>485239</v>
      </c>
      <c r="F31" s="2">
        <v>513999</v>
      </c>
      <c r="G31" s="2">
        <v>625920</v>
      </c>
      <c r="H31" s="2">
        <v>770602</v>
      </c>
      <c r="I31" s="2">
        <v>832858</v>
      </c>
      <c r="J31" s="2">
        <v>879503</v>
      </c>
    </row>
    <row r="32" spans="1:10" x14ac:dyDescent="0.3">
      <c r="B32" s="2"/>
      <c r="C32" s="2"/>
      <c r="D32" s="2"/>
      <c r="E32" s="2"/>
      <c r="F32" s="2"/>
      <c r="G32" s="2"/>
      <c r="H32" s="2"/>
      <c r="I32" s="2"/>
      <c r="J32" s="2"/>
    </row>
    <row r="33" spans="1:11" x14ac:dyDescent="0.3">
      <c r="A33" t="s">
        <v>26</v>
      </c>
      <c r="B33" s="2">
        <v>242000</v>
      </c>
      <c r="C33" s="2">
        <v>293770</v>
      </c>
      <c r="D33" s="2">
        <v>152440</v>
      </c>
      <c r="E33" s="2">
        <v>72180</v>
      </c>
      <c r="F33" s="2">
        <v>40810</v>
      </c>
      <c r="G33" s="2">
        <v>32930</v>
      </c>
      <c r="H33" s="2">
        <v>37256</v>
      </c>
      <c r="I33" s="2">
        <v>44542</v>
      </c>
      <c r="J33" s="2">
        <v>41692</v>
      </c>
    </row>
    <row r="34" spans="1:11" x14ac:dyDescent="0.3">
      <c r="A34" t="s">
        <v>27</v>
      </c>
      <c r="B34" s="2">
        <v>86100</v>
      </c>
      <c r="C34" s="2">
        <v>37600</v>
      </c>
      <c r="D34" s="2">
        <v>18600</v>
      </c>
      <c r="E34" s="2">
        <v>18000</v>
      </c>
      <c r="F34" s="2">
        <v>31564</v>
      </c>
      <c r="G34" s="2">
        <v>32868</v>
      </c>
      <c r="H34" s="2">
        <v>45301</v>
      </c>
      <c r="I34" s="2">
        <v>30252</v>
      </c>
      <c r="J34" s="2">
        <v>28953</v>
      </c>
    </row>
    <row r="35" spans="1:11" x14ac:dyDescent="0.3">
      <c r="A35" t="s">
        <v>28</v>
      </c>
      <c r="B35" s="2">
        <v>250549</v>
      </c>
      <c r="C35" s="2">
        <v>279207</v>
      </c>
      <c r="D35" s="2">
        <v>164599</v>
      </c>
      <c r="E35" s="2">
        <v>119667</v>
      </c>
      <c r="F35" s="2">
        <v>194482</v>
      </c>
      <c r="G35" s="2">
        <v>149776</v>
      </c>
      <c r="H35" s="2">
        <v>209822</v>
      </c>
      <c r="I35" s="2">
        <v>191415</v>
      </c>
      <c r="J35" s="2">
        <v>178280</v>
      </c>
    </row>
    <row r="36" spans="1:11" x14ac:dyDescent="0.3">
      <c r="A36" t="s">
        <v>29</v>
      </c>
      <c r="B36" s="2">
        <v>578649</v>
      </c>
      <c r="C36" s="2">
        <v>610577</v>
      </c>
      <c r="D36" s="2">
        <v>335639</v>
      </c>
      <c r="E36" s="2">
        <v>209847</v>
      </c>
      <c r="F36" s="2">
        <v>266856</v>
      </c>
      <c r="G36" s="2">
        <v>215574</v>
      </c>
      <c r="H36" s="2">
        <v>292379</v>
      </c>
      <c r="I36" s="2">
        <v>266209</v>
      </c>
      <c r="J36" s="2">
        <v>248925</v>
      </c>
    </row>
    <row r="37" spans="1:11" x14ac:dyDescent="0.3">
      <c r="B37" s="2"/>
      <c r="C37" s="2"/>
      <c r="D37" s="2"/>
      <c r="E37" s="2"/>
      <c r="F37" s="2"/>
      <c r="G37" s="2"/>
      <c r="H37" s="2"/>
      <c r="I37" s="2"/>
      <c r="J37" s="2"/>
    </row>
    <row r="38" spans="1:11" x14ac:dyDescent="0.3">
      <c r="A38" s="1" t="s">
        <v>36</v>
      </c>
      <c r="B38" s="5">
        <v>1860</v>
      </c>
      <c r="C38" s="5">
        <v>1861</v>
      </c>
      <c r="D38" s="5">
        <v>1862</v>
      </c>
      <c r="E38" s="5">
        <v>1863</v>
      </c>
      <c r="F38" s="5">
        <v>1864</v>
      </c>
      <c r="G38" s="5">
        <v>1865</v>
      </c>
      <c r="H38" s="5">
        <v>1866</v>
      </c>
      <c r="I38" s="5">
        <v>1867</v>
      </c>
      <c r="J38" s="5">
        <v>1868</v>
      </c>
      <c r="K38" s="5">
        <v>1869</v>
      </c>
    </row>
    <row r="39" spans="1:11" x14ac:dyDescent="0.3">
      <c r="A39" t="s">
        <v>32</v>
      </c>
      <c r="B39" s="2">
        <v>2137</v>
      </c>
      <c r="C39" s="2">
        <v>1810</v>
      </c>
      <c r="D39" s="2">
        <v>251</v>
      </c>
      <c r="E39" s="2">
        <v>120</v>
      </c>
      <c r="F39" s="2"/>
      <c r="G39" s="2">
        <v>281</v>
      </c>
      <c r="H39" s="2">
        <v>931</v>
      </c>
      <c r="I39" s="2">
        <v>1066</v>
      </c>
      <c r="J39" s="2">
        <v>1112</v>
      </c>
      <c r="K39" s="2">
        <v>912</v>
      </c>
    </row>
    <row r="40" spans="1:11" x14ac:dyDescent="0.3">
      <c r="A40" t="s">
        <v>0</v>
      </c>
      <c r="B40" s="2">
        <v>113</v>
      </c>
      <c r="C40" s="2">
        <v>85</v>
      </c>
      <c r="D40" s="2">
        <v>101</v>
      </c>
      <c r="E40" s="2">
        <v>112</v>
      </c>
      <c r="F40" s="2"/>
      <c r="G40" s="2">
        <v>219</v>
      </c>
      <c r="H40" s="2">
        <v>290</v>
      </c>
      <c r="I40" s="2">
        <v>323</v>
      </c>
      <c r="J40" s="2">
        <v>598</v>
      </c>
      <c r="K40" s="2">
        <v>443</v>
      </c>
    </row>
    <row r="41" spans="1:11" x14ac:dyDescent="0.3">
      <c r="A41" t="s">
        <v>37</v>
      </c>
      <c r="B41" s="2">
        <v>94</v>
      </c>
      <c r="C41" s="2">
        <v>109</v>
      </c>
      <c r="D41" s="2">
        <v>121</v>
      </c>
      <c r="E41" s="2">
        <v>238</v>
      </c>
      <c r="F41" s="2"/>
      <c r="G41" s="2">
        <f>297+79</f>
        <v>376</v>
      </c>
      <c r="H41" s="2">
        <f>162+27</f>
        <v>189</v>
      </c>
      <c r="I41" s="2">
        <f>158+13</f>
        <v>171</v>
      </c>
      <c r="J41" s="2">
        <f>184+15</f>
        <v>199</v>
      </c>
      <c r="K41" s="5">
        <f>183+38</f>
        <v>221</v>
      </c>
    </row>
    <row r="42" spans="1:11" x14ac:dyDescent="0.3">
      <c r="A42" t="s">
        <v>1</v>
      </c>
      <c r="B42" s="2">
        <v>6</v>
      </c>
      <c r="C42" s="2">
        <v>13</v>
      </c>
      <c r="D42" s="2">
        <v>15</v>
      </c>
      <c r="E42" s="2">
        <v>16</v>
      </c>
      <c r="F42" s="2"/>
      <c r="G42" s="2">
        <v>109</v>
      </c>
      <c r="H42" s="2">
        <v>93</v>
      </c>
      <c r="I42" s="2">
        <v>99</v>
      </c>
      <c r="J42" s="2">
        <v>92</v>
      </c>
      <c r="K42" s="2">
        <v>93</v>
      </c>
    </row>
    <row r="43" spans="1:11" x14ac:dyDescent="0.3">
      <c r="A43" t="s">
        <v>38</v>
      </c>
      <c r="B43" s="2">
        <v>174</v>
      </c>
      <c r="C43" s="2">
        <v>349</v>
      </c>
      <c r="D43" s="2">
        <v>698</v>
      </c>
      <c r="E43" s="2">
        <v>893</v>
      </c>
      <c r="F43" s="2"/>
      <c r="G43" s="2">
        <f>876+174</f>
        <v>1050</v>
      </c>
      <c r="H43" s="2">
        <f>922+10</f>
        <v>932</v>
      </c>
      <c r="I43" s="2">
        <f>891+1</f>
        <v>892</v>
      </c>
      <c r="J43" s="2">
        <v>801</v>
      </c>
      <c r="K43" s="2">
        <v>959</v>
      </c>
    </row>
    <row r="44" spans="1:11" x14ac:dyDescent="0.3">
      <c r="A44" t="s">
        <v>2</v>
      </c>
      <c r="B44" s="2">
        <v>2524</v>
      </c>
      <c r="C44" s="2">
        <v>2366</v>
      </c>
      <c r="D44" s="2">
        <v>1186</v>
      </c>
      <c r="E44" s="2">
        <v>1739</v>
      </c>
      <c r="G44" s="2">
        <v>2035</v>
      </c>
      <c r="H44" s="2">
        <v>2435</v>
      </c>
      <c r="I44" s="2">
        <v>2553</v>
      </c>
      <c r="J44" s="2">
        <v>2802</v>
      </c>
      <c r="K44" s="2">
        <v>2628</v>
      </c>
    </row>
    <row r="45" spans="1:11" x14ac:dyDescent="0.3">
      <c r="B45" s="2"/>
      <c r="C45" s="2"/>
      <c r="D45" s="2"/>
      <c r="E45" s="2"/>
      <c r="G45" s="2"/>
      <c r="H45" s="2"/>
      <c r="I45" s="2"/>
      <c r="J45" s="2"/>
      <c r="K45" s="2"/>
    </row>
    <row r="46" spans="1:11" x14ac:dyDescent="0.3">
      <c r="A46" s="1" t="s">
        <v>39</v>
      </c>
      <c r="B46">
        <f>B43/B44</f>
        <v>6.8938193343898571E-2</v>
      </c>
      <c r="C46">
        <f t="shared" ref="C46:K46" si="1">C43/C44</f>
        <v>0.14750633981403213</v>
      </c>
      <c r="D46">
        <f t="shared" si="1"/>
        <v>0.58853288364249579</v>
      </c>
      <c r="E46">
        <f t="shared" si="1"/>
        <v>0.51351351351351349</v>
      </c>
      <c r="G46">
        <f t="shared" si="1"/>
        <v>0.51597051597051602</v>
      </c>
      <c r="H46">
        <f t="shared" si="1"/>
        <v>0.38275154004106776</v>
      </c>
      <c r="I46">
        <f t="shared" si="1"/>
        <v>0.34939287113200157</v>
      </c>
      <c r="J46">
        <f t="shared" si="1"/>
        <v>0.28586723768736616</v>
      </c>
      <c r="K46">
        <f t="shared" si="1"/>
        <v>0.36491628614916288</v>
      </c>
    </row>
    <row r="47" spans="1:11" x14ac:dyDescent="0.3">
      <c r="A47" t="s">
        <v>40</v>
      </c>
      <c r="B47">
        <f>1-B46</f>
        <v>0.93106180665610139</v>
      </c>
      <c r="C47">
        <f t="shared" ref="C47:K47" si="2">1-C46</f>
        <v>0.85249366018596784</v>
      </c>
      <c r="D47">
        <f t="shared" si="2"/>
        <v>0.41146711635750421</v>
      </c>
      <c r="E47">
        <f t="shared" si="2"/>
        <v>0.48648648648648651</v>
      </c>
      <c r="G47">
        <f t="shared" si="2"/>
        <v>0.48402948402948398</v>
      </c>
      <c r="H47">
        <f t="shared" si="2"/>
        <v>0.61724845995893229</v>
      </c>
      <c r="I47">
        <f t="shared" si="2"/>
        <v>0.65060712886799843</v>
      </c>
      <c r="J47">
        <f t="shared" si="2"/>
        <v>0.7141327623126339</v>
      </c>
      <c r="K47">
        <f t="shared" si="2"/>
        <v>0.63508371385083717</v>
      </c>
    </row>
    <row r="49" spans="1:11" s="5" customFormat="1" x14ac:dyDescent="0.3">
      <c r="B49" s="5">
        <v>1862</v>
      </c>
      <c r="C49" s="5">
        <v>1863</v>
      </c>
      <c r="E49" s="5">
        <v>1865</v>
      </c>
      <c r="F49" s="5">
        <v>1866</v>
      </c>
      <c r="G49" s="5">
        <v>1867</v>
      </c>
      <c r="H49" s="5">
        <v>1868</v>
      </c>
    </row>
    <row r="50" spans="1:11" s="5" customFormat="1" x14ac:dyDescent="0.3">
      <c r="A50" s="5" t="s">
        <v>33</v>
      </c>
      <c r="B50" s="7">
        <f>(D47*$B$9-$B$47*D9)/(D47*$B$46-$B$47*D46)</f>
        <v>0.2214717567632826</v>
      </c>
      <c r="C50" s="7">
        <f>(E47*$B$9-$B$47*E9)/(E47*$B$46-$B$47*E46)</f>
        <v>0.199239674419911</v>
      </c>
      <c r="D50" s="7"/>
      <c r="E50" s="7">
        <f>(G47*$B$9-$B$47*G9)/(G47*$B$46-$B$47*G46)</f>
        <v>0.17789696150901116</v>
      </c>
      <c r="F50" s="7">
        <f>(H47*$B$9-$B$47*H9)/(H47*$B$46-$B$47*H46)</f>
        <v>0.179172069254529</v>
      </c>
      <c r="G50" s="7">
        <f>(I47*$B$9-$B$47*I9)/(I47*$B$46-$B$47*I46)</f>
        <v>0.15476752150275941</v>
      </c>
      <c r="H50" s="7">
        <f>(J47*$B$9-$B$47*J9)/(J47*$B$46-$B$47*J46)</f>
        <v>0.16938386370617681</v>
      </c>
      <c r="I50" s="7"/>
    </row>
    <row r="51" spans="1:11" s="5" customFormat="1" x14ac:dyDescent="0.3">
      <c r="A51" s="5" t="s">
        <v>34</v>
      </c>
      <c r="B51" s="7">
        <f>(D9-D46*B50)/D47</f>
        <v>9.6375432202368841E-2</v>
      </c>
      <c r="C51" s="7">
        <f>(E9-E46*C50)/E47</f>
        <v>9.8021552341835516E-2</v>
      </c>
      <c r="E51" s="7">
        <f>(G9-G46*E50)/G47</f>
        <v>9.9601821297791548E-2</v>
      </c>
      <c r="F51" s="7">
        <f>(H9-H46*F50)/H47</f>
        <v>9.9507409064719152E-2</v>
      </c>
      <c r="G51" s="7">
        <f>(I9-I46*G50)/I47</f>
        <v>0.10131438408974379</v>
      </c>
      <c r="H51" s="7">
        <f>(J9-J46*H50)/J47</f>
        <v>0.10023215279468223</v>
      </c>
    </row>
    <row r="52" spans="1:11" s="6" customFormat="1" x14ac:dyDescent="0.3"/>
    <row r="53" spans="1:11" s="6" customFormat="1" x14ac:dyDescent="0.3">
      <c r="A53" t="s">
        <v>35</v>
      </c>
      <c r="B53"/>
      <c r="C53"/>
      <c r="D53">
        <f>$B$50*D46+$B$51*D47</f>
        <v>0.16999873282928099</v>
      </c>
      <c r="E53">
        <f>$B$50*E46+$B$51*E47</f>
        <v>0.1606140853552705</v>
      </c>
      <c r="F53">
        <f>(E53+G53)/2</f>
        <v>0.16076776634367457</v>
      </c>
      <c r="G53">
        <f>$B$50*G46+$B$51*G47</f>
        <v>0.16092144733207864</v>
      </c>
      <c r="H53">
        <f>$B$50*H46+$B$51*H47</f>
        <v>0.14425624308153584</v>
      </c>
      <c r="I53">
        <f>$B$50*I46+$B$51*I47</f>
        <v>0.14008319620876722</v>
      </c>
      <c r="J53">
        <f>$B$50*J46+$B$51*J47</f>
        <v>0.13213637294943947</v>
      </c>
    </row>
    <row r="54" spans="1:11" x14ac:dyDescent="0.3">
      <c r="B54" s="2"/>
      <c r="C54" s="2"/>
      <c r="D54" s="2"/>
      <c r="E54" s="2"/>
      <c r="G54" s="2"/>
      <c r="H54" s="2"/>
      <c r="I54" s="2"/>
      <c r="J54" s="2"/>
      <c r="K54" s="2"/>
    </row>
    <row r="55" spans="1:11" s="5" customFormat="1" x14ac:dyDescent="0.3">
      <c r="A55" s="5" t="s">
        <v>41</v>
      </c>
      <c r="F55" s="5">
        <f>($B$50-F50)/$B$50</f>
        <v>0.19099359722858525</v>
      </c>
      <c r="G55" s="5">
        <f>($B$50-G50)/$B$50</f>
        <v>0.30118619292761201</v>
      </c>
      <c r="H55" s="5">
        <f>($B$50-H50)/$B$50</f>
        <v>0.23518977687425535</v>
      </c>
    </row>
    <row r="56" spans="1:11" x14ac:dyDescent="0.3">
      <c r="B56" s="2"/>
      <c r="C56" s="2"/>
      <c r="D56" s="2"/>
      <c r="E56" s="2"/>
      <c r="F56" s="2"/>
      <c r="G56" s="2"/>
      <c r="H56" s="2"/>
      <c r="I56" s="2"/>
      <c r="J56" s="2"/>
      <c r="K56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waste_analysis</vt:lpstr>
      <vt:lpstr>new_waste_graph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walker hanlon</dc:creator>
  <cp:lastModifiedBy>Hanlon</cp:lastModifiedBy>
  <cp:lastPrinted>2009-10-15T18:39:29Z</cp:lastPrinted>
  <dcterms:created xsi:type="dcterms:W3CDTF">2009-08-14T16:57:48Z</dcterms:created>
  <dcterms:modified xsi:type="dcterms:W3CDTF">2014-08-02T18:58:57Z</dcterms:modified>
</cp:coreProperties>
</file>